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34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Z034_Pol!$1:$7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Stavba!$A$1:$J$50</definedName>
    <definedName name="_xlnm.Print_Area" localSheetId="3">Z034_Pol!$A$1:$X$22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8" i="12"/>
  <c r="I49" i="1" s="1"/>
  <c r="V18" i="12"/>
  <c r="G19" i="12"/>
  <c r="M19" i="12" s="1"/>
  <c r="M18" i="12" s="1"/>
  <c r="I19" i="12"/>
  <c r="I18" i="12" s="1"/>
  <c r="K19" i="12"/>
  <c r="K18" i="12" s="1"/>
  <c r="O19" i="12"/>
  <c r="O18" i="12" s="1"/>
  <c r="Q19" i="12"/>
  <c r="Q18" i="12" s="1"/>
  <c r="V19" i="12"/>
  <c r="F41" i="1"/>
  <c r="G41" i="1"/>
  <c r="H41" i="1"/>
  <c r="I41" i="1"/>
  <c r="J40" i="1" s="1"/>
  <c r="I48" i="1" l="1"/>
  <c r="I50" i="1" s="1"/>
  <c r="J49" i="1" s="1"/>
  <c r="I19" i="1"/>
  <c r="I21" i="1" s="1"/>
  <c r="G25" i="1" s="1"/>
  <c r="G27" i="1" s="1"/>
  <c r="J48" i="1"/>
  <c r="J50" i="1" s="1"/>
  <c r="J38" i="1"/>
  <c r="J41" i="1" s="1"/>
  <c r="J39" i="1"/>
  <c r="J27" i="1"/>
  <c r="J26" i="1"/>
  <c r="G37" i="1"/>
  <c r="F37" i="1"/>
  <c r="J23" i="1"/>
  <c r="J24" i="1"/>
  <c r="J25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<sst xmlns="http://schemas.openxmlformats.org/spreadsheetml/2006/main" count="165" uniqueCount="114">
  <si>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</si>
  <si>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</si>
  <si>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</si>
  <si>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</si>
  <si>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</si>
  <si>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</si>
  <si>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</si>
  <si>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</si>
  <si>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</si>
  <si>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</si>
  <si>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</si>
  <si>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</si>
  <si>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</si>
  <si>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</si>
  <si>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</si>
  <si>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</si>
  <si>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</si>
  <si>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</si>
  <si>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</si>
  <si>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</si>
  <si>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</si>
  <si>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</si>
  <si>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</si>
  <si>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</si>
  <si>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</si>
  <si>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</si>
  <si>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</si>
  <si>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</si>
  <si>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</si>
  <si>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</si>
  <si>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</si>
  <si>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</si>
  <si>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</si>
  <si>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</si>
  <si>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</si>
  <si>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</si>
  <si>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</si>
  <si>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</si>
  <si>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</si>
  <si>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</si>
  <si>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</si>
  <si>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</si>
  <si>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Z034_R00</t>
  </si>
  <si>
    <t>hospodářský pavilon - stavební úpravy pro elektroinstalace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</si>
  <si>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</si>
  <si>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</si>
  <si>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</si>
  <si>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</si>
  <si>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</si>
  <si>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</si>
  <si>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</si>
  <si>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</si>
  <si>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</si>
  <si>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</si>
  <si>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</si>
  <si>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</si>
  <si>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</si>
  <si>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</si>
  <si>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</si>
  <si>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OST01</t>
  </si>
  <si>
    <t>Ostatní práce a dodávky</t>
  </si>
  <si>
    <t>VN</t>
  </si>
  <si>
    <t>VRN3</t>
  </si>
  <si>
    <t>Zařízení staveniště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</si>
  <si>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</si>
  <si>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</si>
  <si>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</si>
  <si>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</si>
  <si>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</si>
  <si>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</si>
  <si>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</si>
  <si>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</si>
  <si>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</si>
  <si>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</si>
  <si>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</si>
  <si>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</si>
  <si>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</si>
  <si>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</si>
  <si>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</si>
  <si>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</si>
  <si>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</si>
  <si>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</si>
  <si>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</si>
  <si>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</si>
  <si>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</si>
  <si>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</si>
  <si>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</si>
  <si>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</si>
  <si>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</si>
  <si>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</si>
  <si>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</si>
  <si>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</si>
  <si>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OST09_R00</t>
  </si>
  <si>
    <t>Stavební přípomoce pro elektroinstalační práce ve vybraných místnostech hospodářského pavilonu</t>
  </si>
  <si>
    <t>Kč</t>
  </si>
  <si>
    <t>Vlastní</t>
  </si>
  <si>
    <t>Indiv</t>
  </si>
  <si>
    <t>Práce</t>
  </si>
  <si>
    <t>POL1_1</t>
  </si>
  <si>
    <t>mč. 1.03 : 14000</t>
  </si>
  <si>
    <t>VV</t>
  </si>
  <si>
    <t>mč. 1.06 : 5000</t>
  </si>
  <si>
    <t>mč. 1.07 : 5000</t>
  </si>
  <si>
    <t>mč. 1.11 : 2500</t>
  </si>
  <si>
    <t>mč. 1.14 : 5000</t>
  </si>
  <si>
    <t>mč. 1.18 : 2800</t>
  </si>
  <si>
    <t>mč. 1.24 : 2800</t>
  </si>
  <si>
    <t>mč. 1.25 : 2800</t>
  </si>
  <si>
    <t>005121 R</t>
  </si>
  <si>
    <t>POL1_</t>
  </si>
  <si>
    <t>CN*0,0056808705 (podíl VRN) na celkové ceně díla : 39900*0,0056808705*1</t>
  </si>
  <si>
    <t>END</t>
  </si>
  <si>
    <t>Z034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</si>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</sst>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74" t="s">
        <v>40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view="pageBreakPreview" topLeftCell="B1" zoomScaleNormal="100" zoomScaleSheetLayoutView="100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175" t="s">
        <v>4</v>
      </c>
      <c r="C1" s="176"/>
      <c r="D1" s="176"/>
      <c r="E1" s="176"/>
      <c r="F1" s="176"/>
      <c r="G1" s="176"/>
      <c r="H1" s="176"/>
      <c r="I1" s="176"/>
      <c r="J1" s="177"/>
    </row>
    <row r="2" spans="1:15" ht="36" customHeight="1" x14ac:dyDescent="0.2">
      <c r="A2" s="2"/>
      <c r="B2" s="74" t="s">
        <v>23</v>
      </c>
      <c r="C2" s="75"/>
      <c r="D2" s="76"/>
      <c r="E2" s="183" t="s">
        <v>113</v>
      </c>
      <c r="F2" s="184"/>
      <c r="G2" s="184"/>
      <c r="H2" s="184"/>
      <c r="I2" s="184"/>
      <c r="J2" s="185"/>
      <c r="O2" s="1"/>
    </row>
    <row r="3" spans="1:15" ht="27" customHeight="1" x14ac:dyDescent="0.2">
      <c r="A3" s="2"/>
      <c r="B3" s="77" t="s">
        <v>46</v>
      </c>
      <c r="C3" s="75"/>
      <c r="D3" s="78"/>
      <c r="E3" s="186" t="s">
        <v>45</v>
      </c>
      <c r="F3" s="187"/>
      <c r="G3" s="187"/>
      <c r="H3" s="187"/>
      <c r="I3" s="187"/>
      <c r="J3" s="188"/>
    </row>
    <row r="4" spans="1:15" ht="23.25" customHeight="1" x14ac:dyDescent="0.2">
      <c r="A4" s="72">
        <v>870521</v>
      </c>
      <c r="B4" s="79" t="s">
        <v>47</v>
      </c>
      <c r="C4" s="80"/>
      <c r="D4" s="81" t="s">
        <v>112</v>
      </c>
      <c r="E4" s="196" t="s">
        <v>43</v>
      </c>
      <c r="F4" s="197"/>
      <c r="G4" s="197"/>
      <c r="H4" s="197"/>
      <c r="I4" s="197"/>
      <c r="J4" s="198"/>
    </row>
    <row r="5" spans="1:15" ht="24" customHeight="1" x14ac:dyDescent="0.2">
      <c r="A5" s="2"/>
      <c r="B5" s="30" t="s">
        <v>22</v>
      </c>
      <c r="D5" s="201" t="s">
        <v>48</v>
      </c>
      <c r="E5" s="202"/>
      <c r="F5" s="202"/>
      <c r="G5" s="202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03" t="s">
        <v>49</v>
      </c>
      <c r="E6" s="204"/>
      <c r="F6" s="204"/>
      <c r="G6" s="204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05" t="s">
        <v>50</v>
      </c>
      <c r="F7" s="206"/>
      <c r="G7" s="206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90"/>
      <c r="E11" s="190"/>
      <c r="F11" s="190"/>
      <c r="G11" s="190"/>
      <c r="H11" s="17" t="s">
        <v>41</v>
      </c>
      <c r="I11" s="82"/>
      <c r="J11" s="8"/>
    </row>
    <row r="12" spans="1:15" ht="15.75" customHeight="1" x14ac:dyDescent="0.2">
      <c r="A12" s="2"/>
      <c r="B12" s="27"/>
      <c r="C12" s="53"/>
      <c r="D12" s="195"/>
      <c r="E12" s="195"/>
      <c r="F12" s="195"/>
      <c r="G12" s="195"/>
      <c r="H12" s="17" t="s">
        <v>35</v>
      </c>
      <c r="I12" s="82"/>
      <c r="J12" s="8"/>
    </row>
    <row r="13" spans="1:15" ht="15.75" customHeight="1" x14ac:dyDescent="0.2">
      <c r="A13" s="2"/>
      <c r="B13" s="28"/>
      <c r="C13" s="54"/>
      <c r="D13" s="73"/>
      <c r="E13" s="199"/>
      <c r="F13" s="200"/>
      <c r="G13" s="200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189"/>
      <c r="F15" s="189"/>
      <c r="G15" s="191"/>
      <c r="H15" s="191"/>
      <c r="I15" s="191" t="s">
        <v>30</v>
      </c>
      <c r="J15" s="192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80"/>
      <c r="F16" s="181"/>
      <c r="G16" s="180"/>
      <c r="H16" s="181"/>
      <c r="I16" s="180">
        <v>0</v>
      </c>
      <c r="J16" s="182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80"/>
      <c r="F17" s="181"/>
      <c r="G17" s="180"/>
      <c r="H17" s="181"/>
      <c r="I17" s="180">
        <v>0</v>
      </c>
      <c r="J17" s="182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80"/>
      <c r="F18" s="181"/>
      <c r="G18" s="180"/>
      <c r="H18" s="181"/>
      <c r="I18" s="180">
        <v>0</v>
      </c>
      <c r="J18" s="182"/>
    </row>
    <row r="19" spans="1:10" ht="23.25" customHeight="1" x14ac:dyDescent="0.2">
      <c r="A19" s="139" t="s">
        <v>61</v>
      </c>
      <c r="B19" s="37" t="s">
        <v>28</v>
      </c>
      <c r="C19" s="60"/>
      <c r="D19" s="61"/>
      <c r="E19" s="180"/>
      <c r="F19" s="181"/>
      <c r="G19" s="180"/>
      <c r="H19" s="181"/>
      <c r="I19" s="180">
        <f>Z034_Pol!G8+Z034_Pol!G18</f>
        <v>0</v>
      </c>
      <c r="J19" s="182"/>
    </row>
    <row r="20" spans="1:10" ht="23.25" customHeight="1" x14ac:dyDescent="0.2">
      <c r="A20" s="139" t="s">
        <v>64</v>
      </c>
      <c r="B20" s="37" t="s">
        <v>29</v>
      </c>
      <c r="C20" s="60"/>
      <c r="D20" s="61"/>
      <c r="E20" s="180"/>
      <c r="F20" s="181"/>
      <c r="G20" s="180"/>
      <c r="H20" s="181"/>
      <c r="I20" s="180">
        <v>0</v>
      </c>
      <c r="J20" s="182"/>
    </row>
    <row r="21" spans="1:10" ht="23.25" customHeight="1" x14ac:dyDescent="0.2">
      <c r="A21" s="2"/>
      <c r="B21" s="46" t="s">
        <v>30</v>
      </c>
      <c r="C21" s="62"/>
      <c r="D21" s="63"/>
      <c r="E21" s="193"/>
      <c r="F21" s="194"/>
      <c r="G21" s="193"/>
      <c r="H21" s="194"/>
      <c r="I21" s="193">
        <f>I19</f>
        <v>0</v>
      </c>
      <c r="J21" s="212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210">
        <v>0</v>
      </c>
      <c r="H23" s="211"/>
      <c r="I23" s="211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08">
        <v>0</v>
      </c>
      <c r="H24" s="209"/>
      <c r="I24" s="209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210">
        <f>I21</f>
        <v>0</v>
      </c>
      <c r="H25" s="211"/>
      <c r="I25" s="211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178">
        <v>8427</v>
      </c>
      <c r="H26" s="179"/>
      <c r="I26" s="179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213">
        <f>ZakladDPHZakl</f>
        <v>0</v>
      </c>
      <c r="H27" s="214"/>
      <c r="I27" s="214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13">
        <v>48554</v>
      </c>
      <c r="H28" s="213"/>
      <c r="I28" s="213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15"/>
      <c r="E33" s="216"/>
      <c r="G33" s="217"/>
      <c r="H33" s="218"/>
      <c r="I33" s="218"/>
      <c r="J33" s="24"/>
    </row>
    <row r="34" spans="1:10" ht="12.75" customHeight="1" x14ac:dyDescent="0.2">
      <c r="A34" s="2"/>
      <c r="B34" s="2"/>
      <c r="D34" s="207" t="s">
        <v>2</v>
      </c>
      <c r="E34" s="207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221"/>
      <c r="D38" s="221"/>
      <c r="E38" s="221"/>
      <c r="F38" s="97">
        <v>0</v>
      </c>
      <c r="G38" s="98">
        <v>40126.67</v>
      </c>
      <c r="H38" s="99"/>
      <c r="I38" s="100">
        <v>40126.67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222" t="s">
        <v>45</v>
      </c>
      <c r="D39" s="222"/>
      <c r="E39" s="222"/>
      <c r="F39" s="103">
        <v>0</v>
      </c>
      <c r="G39" s="104">
        <v>40126.67</v>
      </c>
      <c r="H39" s="104"/>
      <c r="I39" s="105">
        <v>40126.67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221" t="s">
        <v>43</v>
      </c>
      <c r="D40" s="221"/>
      <c r="E40" s="221"/>
      <c r="F40" s="108">
        <v>0</v>
      </c>
      <c r="G40" s="99">
        <v>40126.67</v>
      </c>
      <c r="H40" s="99"/>
      <c r="I40" s="100">
        <v>40126.67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223" t="s">
        <v>55</v>
      </c>
      <c r="C41" s="224"/>
      <c r="D41" s="224"/>
      <c r="E41" s="224"/>
      <c r="F41" s="109">
        <f>SUMIF(A38:A40,"=1",F38:F40)</f>
        <v>0</v>
      </c>
      <c r="G41" s="110">
        <f>SUMIF(A38:A40,"=1",G38:G40)</f>
        <v>40126.67</v>
      </c>
      <c r="H41" s="110">
        <f>SUMIF(A38:A40,"=1",H38:H40)</f>
        <v>0</v>
      </c>
      <c r="I41" s="111">
        <f>SUMIF(A38:A40,"=1",I38:I40)</f>
        <v>40126.67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219" t="s">
        <v>60</v>
      </c>
      <c r="D48" s="220"/>
      <c r="E48" s="220"/>
      <c r="F48" s="137" t="s">
        <v>61</v>
      </c>
      <c r="G48" s="130"/>
      <c r="H48" s="130"/>
      <c r="I48" s="130">
        <f>Z034_Pol!G8</f>
        <v>0</v>
      </c>
      <c r="J48" s="135" t="str">
        <f>IF(I50=0,"",I48/I50*100)</f>
        <v/>
      </c>
    </row>
    <row r="49" spans="1:10" ht="36.75" customHeight="1" x14ac:dyDescent="0.2">
      <c r="A49" s="124"/>
      <c r="B49" s="129" t="s">
        <v>62</v>
      </c>
      <c r="C49" s="219" t="s">
        <v>63</v>
      </c>
      <c r="D49" s="220"/>
      <c r="E49" s="220"/>
      <c r="F49" s="137" t="s">
        <v>61</v>
      </c>
      <c r="G49" s="130"/>
      <c r="H49" s="130"/>
      <c r="I49" s="130">
        <f>Z034_Pol!G18</f>
        <v>0</v>
      </c>
      <c r="J49" s="135" t="str">
        <f>IF(I50=0,"",I49/I50*100)</f>
        <v/>
      </c>
    </row>
    <row r="50" spans="1:10" ht="25.5" customHeight="1" x14ac:dyDescent="0.2">
      <c r="A50" s="125"/>
      <c r="B50" s="131" t="s">
        <v>1</v>
      </c>
      <c r="C50" s="132"/>
      <c r="D50" s="133"/>
      <c r="E50" s="133"/>
      <c r="F50" s="138"/>
      <c r="G50" s="134"/>
      <c r="H50" s="134"/>
      <c r="I50" s="134">
        <f>SUM(I48:I49)</f>
        <v>0</v>
      </c>
      <c r="J50" s="136">
        <f>SUM(J48:J49)</f>
        <v>0</v>
      </c>
    </row>
    <row r="51" spans="1:10" x14ac:dyDescent="0.2">
      <c r="F51" s="83"/>
      <c r="G51" s="83"/>
      <c r="H51" s="83"/>
      <c r="I51" s="83"/>
      <c r="J51" s="84"/>
    </row>
    <row r="52" spans="1:10" x14ac:dyDescent="0.2">
      <c r="F52" s="83"/>
      <c r="G52" s="83"/>
      <c r="H52" s="83"/>
      <c r="I52" s="83"/>
      <c r="J52" s="84"/>
    </row>
    <row r="53" spans="1:10" x14ac:dyDescent="0.2">
      <c r="F53" s="83"/>
      <c r="G53" s="83"/>
      <c r="H53" s="83"/>
      <c r="I53" s="83"/>
      <c r="J53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49:E49"/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48" t="s">
        <v>7</v>
      </c>
      <c r="B2" s="47"/>
      <c r="C2" s="227"/>
      <c r="D2" s="227"/>
      <c r="E2" s="227"/>
      <c r="F2" s="227"/>
      <c r="G2" s="228"/>
    </row>
    <row r="3" spans="1:7" ht="24.95" customHeight="1" x14ac:dyDescent="0.2">
      <c r="A3" s="48" t="s">
        <v>8</v>
      </c>
      <c r="B3" s="47"/>
      <c r="C3" s="227"/>
      <c r="D3" s="227"/>
      <c r="E3" s="227"/>
      <c r="F3" s="227"/>
      <c r="G3" s="228"/>
    </row>
    <row r="4" spans="1:7" ht="24.95" customHeight="1" x14ac:dyDescent="0.2">
      <c r="A4" s="48" t="s">
        <v>9</v>
      </c>
      <c r="B4" s="47"/>
      <c r="C4" s="227"/>
      <c r="D4" s="227"/>
      <c r="E4" s="227"/>
      <c r="F4" s="227"/>
      <c r="G4" s="22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88"/>
  <sheetViews>
    <sheetView tabSelected="1" view="pageBreakPreview" zoomScaleNormal="100" zoomScaleSheetLayoutView="100" workbookViewId="0">
      <pane ySplit="7" topLeftCell="A8" activePane="bottomLeft" state="frozen"/>
      <selection pane="bottomLeft" activeCell="C14" sqref="C14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29" t="s">
        <v>6</v>
      </c>
      <c r="B1" s="229"/>
      <c r="C1" s="229"/>
      <c r="D1" s="229"/>
      <c r="E1" s="229"/>
      <c r="F1" s="229"/>
      <c r="G1" s="229"/>
      <c r="AG1" t="s">
        <v>65</v>
      </c>
    </row>
    <row r="2" spans="1:60" ht="24.95" customHeight="1" x14ac:dyDescent="0.2">
      <c r="A2" s="140" t="s">
        <v>7</v>
      </c>
      <c r="B2" s="47"/>
      <c r="C2" s="230" t="s">
        <v>113</v>
      </c>
      <c r="D2" s="231"/>
      <c r="E2" s="231"/>
      <c r="F2" s="231"/>
      <c r="G2" s="232"/>
      <c r="AG2" t="s">
        <v>66</v>
      </c>
    </row>
    <row r="3" spans="1:60" ht="24.95" customHeight="1" x14ac:dyDescent="0.2">
      <c r="A3" s="140" t="s">
        <v>8</v>
      </c>
      <c r="B3" s="47"/>
      <c r="C3" s="230" t="s">
        <v>45</v>
      </c>
      <c r="D3" s="231"/>
      <c r="E3" s="231"/>
      <c r="F3" s="231"/>
      <c r="G3" s="232"/>
      <c r="AC3" s="122" t="s">
        <v>66</v>
      </c>
      <c r="AG3" t="s">
        <v>67</v>
      </c>
    </row>
    <row r="4" spans="1:60" ht="24.95" customHeight="1" x14ac:dyDescent="0.2">
      <c r="A4" s="141" t="s">
        <v>9</v>
      </c>
      <c r="B4" s="142" t="s">
        <v>112</v>
      </c>
      <c r="C4" s="233" t="s">
        <v>43</v>
      </c>
      <c r="D4" s="234"/>
      <c r="E4" s="234"/>
      <c r="F4" s="234"/>
      <c r="G4" s="235"/>
      <c r="AG4" t="s">
        <v>68</v>
      </c>
    </row>
    <row r="5" spans="1:60" x14ac:dyDescent="0.2">
      <c r="D5" s="10"/>
    </row>
    <row r="6" spans="1:60" ht="38.25" x14ac:dyDescent="0.2">
      <c r="A6" s="144" t="s">
        <v>69</v>
      </c>
      <c r="B6" s="146" t="s">
        <v>70</v>
      </c>
      <c r="C6" s="146" t="s">
        <v>71</v>
      </c>
      <c r="D6" s="145" t="s">
        <v>72</v>
      </c>
      <c r="E6" s="144" t="s">
        <v>73</v>
      </c>
      <c r="F6" s="143" t="s">
        <v>74</v>
      </c>
      <c r="G6" s="144" t="s">
        <v>30</v>
      </c>
      <c r="H6" s="147" t="s">
        <v>31</v>
      </c>
      <c r="I6" s="147" t="s">
        <v>75</v>
      </c>
      <c r="J6" s="147" t="s">
        <v>32</v>
      </c>
      <c r="K6" s="147" t="s">
        <v>76</v>
      </c>
      <c r="L6" s="147" t="s">
        <v>77</v>
      </c>
      <c r="M6" s="147" t="s">
        <v>78</v>
      </c>
      <c r="N6" s="147" t="s">
        <v>79</v>
      </c>
      <c r="O6" s="147" t="s">
        <v>80</v>
      </c>
      <c r="P6" s="147" t="s">
        <v>81</v>
      </c>
      <c r="Q6" s="147" t="s">
        <v>82</v>
      </c>
      <c r="R6" s="147" t="s">
        <v>83</v>
      </c>
      <c r="S6" s="147" t="s">
        <v>84</v>
      </c>
      <c r="T6" s="147" t="s">
        <v>85</v>
      </c>
      <c r="U6" s="147" t="s">
        <v>86</v>
      </c>
      <c r="V6" s="147" t="s">
        <v>87</v>
      </c>
      <c r="W6" s="147" t="s">
        <v>88</v>
      </c>
      <c r="X6" s="147" t="s">
        <v>89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90</v>
      </c>
      <c r="B8" s="158" t="s">
        <v>59</v>
      </c>
      <c r="C8" s="169" t="s">
        <v>60</v>
      </c>
      <c r="D8" s="159"/>
      <c r="E8" s="160"/>
      <c r="F8" s="161"/>
      <c r="G8" s="162">
        <f>SUMIF(AG9:AG17,"&lt;&gt;NOR",G9:G17)</f>
        <v>0</v>
      </c>
      <c r="H8" s="156"/>
      <c r="I8" s="156">
        <f>SUM(I9:I17)</f>
        <v>0</v>
      </c>
      <c r="J8" s="156"/>
      <c r="K8" s="156">
        <f>SUM(K9:K17)</f>
        <v>39900</v>
      </c>
      <c r="L8" s="156"/>
      <c r="M8" s="156">
        <f>SUM(M9:M17)</f>
        <v>0</v>
      </c>
      <c r="N8" s="156"/>
      <c r="O8" s="156">
        <f>SUM(O9:O17)</f>
        <v>0</v>
      </c>
      <c r="P8" s="156"/>
      <c r="Q8" s="156">
        <f>SUM(Q9:Q17)</f>
        <v>0</v>
      </c>
      <c r="R8" s="156"/>
      <c r="S8" s="156"/>
      <c r="T8" s="156"/>
      <c r="U8" s="156"/>
      <c r="V8" s="156">
        <f>SUM(V9:V17)</f>
        <v>0</v>
      </c>
      <c r="W8" s="156"/>
      <c r="X8" s="156"/>
      <c r="AG8" t="s">
        <v>91</v>
      </c>
    </row>
    <row r="9" spans="1:60" ht="22.5" outlineLevel="1" x14ac:dyDescent="0.2">
      <c r="A9" s="163">
        <v>1</v>
      </c>
      <c r="B9" s="164" t="s">
        <v>92</v>
      </c>
      <c r="C9" s="170" t="s">
        <v>93</v>
      </c>
      <c r="D9" s="165" t="s">
        <v>94</v>
      </c>
      <c r="E9" s="166">
        <v>39900</v>
      </c>
      <c r="F9" s="167"/>
      <c r="G9" s="168">
        <f>ROUND(E9*F9,2)</f>
        <v>0</v>
      </c>
      <c r="H9" s="153">
        <v>0</v>
      </c>
      <c r="I9" s="153">
        <f>ROUND(E9*H9,2)</f>
        <v>0</v>
      </c>
      <c r="J9" s="153">
        <v>1</v>
      </c>
      <c r="K9" s="153">
        <f>ROUND(E9*J9,2)</f>
        <v>39900</v>
      </c>
      <c r="L9" s="153">
        <v>21</v>
      </c>
      <c r="M9" s="153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3"/>
      <c r="S9" s="153" t="s">
        <v>95</v>
      </c>
      <c r="T9" s="153" t="s">
        <v>96</v>
      </c>
      <c r="U9" s="153">
        <v>0</v>
      </c>
      <c r="V9" s="153">
        <f>ROUND(E9*U9,2)</f>
        <v>0</v>
      </c>
      <c r="W9" s="153"/>
      <c r="X9" s="153" t="s">
        <v>97</v>
      </c>
      <c r="Y9" s="148"/>
      <c r="Z9" s="148"/>
      <c r="AA9" s="148"/>
      <c r="AB9" s="148"/>
      <c r="AC9" s="148"/>
      <c r="AD9" s="148"/>
      <c r="AE9" s="148"/>
      <c r="AF9" s="148"/>
      <c r="AG9" s="148" t="s">
        <v>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1" t="s">
        <v>99</v>
      </c>
      <c r="D10" s="154"/>
      <c r="E10" s="155">
        <v>14000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 t="s">
        <v>100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1"/>
      <c r="B11" s="152"/>
      <c r="C11" s="171" t="s">
        <v>101</v>
      </c>
      <c r="D11" s="154"/>
      <c r="E11" s="155">
        <v>5000</v>
      </c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48"/>
      <c r="Z11" s="148"/>
      <c r="AA11" s="148"/>
      <c r="AB11" s="148"/>
      <c r="AC11" s="148"/>
      <c r="AD11" s="148"/>
      <c r="AE11" s="148"/>
      <c r="AF11" s="148"/>
      <c r="AG11" s="148" t="s">
        <v>100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1"/>
      <c r="B12" s="152"/>
      <c r="C12" s="171" t="s">
        <v>102</v>
      </c>
      <c r="D12" s="154"/>
      <c r="E12" s="155">
        <v>5000</v>
      </c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48"/>
      <c r="Z12" s="148"/>
      <c r="AA12" s="148"/>
      <c r="AB12" s="148"/>
      <c r="AC12" s="148"/>
      <c r="AD12" s="148"/>
      <c r="AE12" s="148"/>
      <c r="AF12" s="148"/>
      <c r="AG12" s="148" t="s">
        <v>100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1"/>
      <c r="B13" s="152"/>
      <c r="C13" s="171" t="s">
        <v>103</v>
      </c>
      <c r="D13" s="154"/>
      <c r="E13" s="155">
        <v>2500</v>
      </c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48"/>
      <c r="Z13" s="148"/>
      <c r="AA13" s="148"/>
      <c r="AB13" s="148"/>
      <c r="AC13" s="148"/>
      <c r="AD13" s="148"/>
      <c r="AE13" s="148"/>
      <c r="AF13" s="148"/>
      <c r="AG13" s="148" t="s">
        <v>100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1"/>
      <c r="B14" s="152"/>
      <c r="C14" s="171" t="s">
        <v>104</v>
      </c>
      <c r="D14" s="154"/>
      <c r="E14" s="155">
        <v>5000</v>
      </c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48"/>
      <c r="Z14" s="148"/>
      <c r="AA14" s="148"/>
      <c r="AB14" s="148"/>
      <c r="AC14" s="148"/>
      <c r="AD14" s="148"/>
      <c r="AE14" s="148"/>
      <c r="AF14" s="148"/>
      <c r="AG14" s="148" t="s">
        <v>100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1"/>
      <c r="B15" s="152"/>
      <c r="C15" s="171" t="s">
        <v>105</v>
      </c>
      <c r="D15" s="154"/>
      <c r="E15" s="155">
        <v>2800</v>
      </c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48"/>
      <c r="Z15" s="148"/>
      <c r="AA15" s="148"/>
      <c r="AB15" s="148"/>
      <c r="AC15" s="148"/>
      <c r="AD15" s="148"/>
      <c r="AE15" s="148"/>
      <c r="AF15" s="148"/>
      <c r="AG15" s="148" t="s">
        <v>100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1"/>
      <c r="B16" s="152"/>
      <c r="C16" s="171" t="s">
        <v>106</v>
      </c>
      <c r="D16" s="154"/>
      <c r="E16" s="155">
        <v>2800</v>
      </c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48"/>
      <c r="Z16" s="148"/>
      <c r="AA16" s="148"/>
      <c r="AB16" s="148"/>
      <c r="AC16" s="148"/>
      <c r="AD16" s="148"/>
      <c r="AE16" s="148"/>
      <c r="AF16" s="148"/>
      <c r="AG16" s="148" t="s">
        <v>100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1"/>
      <c r="B17" s="152"/>
      <c r="C17" s="171" t="s">
        <v>107</v>
      </c>
      <c r="D17" s="154"/>
      <c r="E17" s="155">
        <v>2800</v>
      </c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48"/>
      <c r="Z17" s="148"/>
      <c r="AA17" s="148"/>
      <c r="AB17" s="148"/>
      <c r="AC17" s="148"/>
      <c r="AD17" s="148"/>
      <c r="AE17" s="148"/>
      <c r="AF17" s="148"/>
      <c r="AG17" s="148" t="s">
        <v>100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57" t="s">
        <v>90</v>
      </c>
      <c r="B18" s="158" t="s">
        <v>62</v>
      </c>
      <c r="C18" s="169" t="s">
        <v>63</v>
      </c>
      <c r="D18" s="159"/>
      <c r="E18" s="160"/>
      <c r="F18" s="161"/>
      <c r="G18" s="162">
        <f>SUMIF(AG19:AG20,"&lt;&gt;NOR",G19:G20)</f>
        <v>0</v>
      </c>
      <c r="H18" s="156"/>
      <c r="I18" s="156">
        <f>SUM(I19:I20)</f>
        <v>0</v>
      </c>
      <c r="J18" s="156"/>
      <c r="K18" s="156">
        <f>SUM(K19:K20)</f>
        <v>226.67</v>
      </c>
      <c r="L18" s="156"/>
      <c r="M18" s="156">
        <f>SUM(M19:M20)</f>
        <v>0</v>
      </c>
      <c r="N18" s="156"/>
      <c r="O18" s="156">
        <f>SUM(O19:O20)</f>
        <v>0</v>
      </c>
      <c r="P18" s="156"/>
      <c r="Q18" s="156">
        <f>SUM(Q19:Q20)</f>
        <v>0</v>
      </c>
      <c r="R18" s="156"/>
      <c r="S18" s="156"/>
      <c r="T18" s="156"/>
      <c r="U18" s="156"/>
      <c r="V18" s="156">
        <f>SUM(V19:V20)</f>
        <v>0</v>
      </c>
      <c r="W18" s="156"/>
      <c r="X18" s="156"/>
      <c r="AG18" t="s">
        <v>91</v>
      </c>
    </row>
    <row r="19" spans="1:60" outlineLevel="1" x14ac:dyDescent="0.2">
      <c r="A19" s="163">
        <v>2</v>
      </c>
      <c r="B19" s="164" t="s">
        <v>108</v>
      </c>
      <c r="C19" s="170" t="s">
        <v>63</v>
      </c>
      <c r="D19" s="165" t="s">
        <v>94</v>
      </c>
      <c r="E19" s="166">
        <v>226.66673</v>
      </c>
      <c r="F19" s="167"/>
      <c r="G19" s="168">
        <f>ROUND(E19*F19,2)</f>
        <v>0</v>
      </c>
      <c r="H19" s="153">
        <v>0</v>
      </c>
      <c r="I19" s="153">
        <f>ROUND(E19*H19,2)</f>
        <v>0</v>
      </c>
      <c r="J19" s="153">
        <v>1</v>
      </c>
      <c r="K19" s="153">
        <f>ROUND(E19*J19,2)</f>
        <v>226.67</v>
      </c>
      <c r="L19" s="153">
        <v>21</v>
      </c>
      <c r="M19" s="153">
        <f>G19*(1+L19/100)</f>
        <v>0</v>
      </c>
      <c r="N19" s="153">
        <v>0</v>
      </c>
      <c r="O19" s="153">
        <f>ROUND(E19*N19,2)</f>
        <v>0</v>
      </c>
      <c r="P19" s="153">
        <v>0</v>
      </c>
      <c r="Q19" s="153">
        <f>ROUND(E19*P19,2)</f>
        <v>0</v>
      </c>
      <c r="R19" s="153"/>
      <c r="S19" s="153" t="s">
        <v>95</v>
      </c>
      <c r="T19" s="153" t="s">
        <v>96</v>
      </c>
      <c r="U19" s="153">
        <v>0</v>
      </c>
      <c r="V19" s="153">
        <f>ROUND(E19*U19,2)</f>
        <v>0</v>
      </c>
      <c r="W19" s="153"/>
      <c r="X19" s="153" t="s">
        <v>97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51"/>
      <c r="B20" s="152"/>
      <c r="C20" s="171" t="s">
        <v>110</v>
      </c>
      <c r="D20" s="154"/>
      <c r="E20" s="155">
        <v>226.66673</v>
      </c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48"/>
      <c r="Z20" s="148"/>
      <c r="AA20" s="148"/>
      <c r="AB20" s="148"/>
      <c r="AC20" s="148"/>
      <c r="AD20" s="148"/>
      <c r="AE20" s="148"/>
      <c r="AF20" s="148"/>
      <c r="AG20" s="148" t="s">
        <v>100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">
      <c r="A21" s="3"/>
      <c r="B21" s="4"/>
      <c r="C21" s="172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v>15</v>
      </c>
      <c r="AF21">
        <v>21</v>
      </c>
      <c r="AG21" t="s">
        <v>77</v>
      </c>
    </row>
    <row r="22" spans="1:60" x14ac:dyDescent="0.2">
      <c r="C22" s="173"/>
      <c r="D22" s="10"/>
      <c r="AG22" t="s">
        <v>111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Z034_Pol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Z034_Pol!Názvy_tisku</vt:lpstr>
      <vt:lpstr>oadresa</vt:lpstr>
      <vt:lpstr>Stavba!Objednatel</vt:lpstr>
      <vt:lpstr>Stavba!Objekt</vt:lpstr>
      <vt:lpstr>Stavba!Oblast_tisku</vt:lpstr>
      <vt:lpstr>Z034_Pol!Oblast_tisku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2021-07-14T12:41:37Z</dcterms:modified>
</cp:coreProperties>
</file>